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60" windowWidth="19410" windowHeight="10950" activeTab="1"/>
  </bookViews>
  <sheets>
    <sheet name="1кв" sheetId="25" r:id="rId1"/>
    <sheet name="2кв" sheetId="27" r:id="rId2"/>
    <sheet name="отчет" sheetId="26" r:id="rId3"/>
  </sheets>
  <definedNames>
    <definedName name="_xlnm.Print_Area" localSheetId="0">'1кв'!$A$1:$E$55</definedName>
    <definedName name="_xlnm.Print_Area" localSheetId="1">'2кв'!$A$1:$E$55</definedName>
    <definedName name="_xlnm.Print_Area" localSheetId="2">отчет!$A$1:$C$40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9" i="27" l="1"/>
  <c r="E32" i="27"/>
  <c r="E30" i="27"/>
  <c r="B53" i="27"/>
  <c r="E24" i="27"/>
  <c r="E22" i="27"/>
  <c r="B54" i="27" l="1"/>
  <c r="B55" i="27"/>
  <c r="E32" i="25"/>
  <c r="E30" i="25" l="1"/>
  <c r="C25" i="26" l="1"/>
  <c r="C24" i="26"/>
  <c r="C23" i="26"/>
  <c r="C20" i="26"/>
  <c r="C21" i="26"/>
  <c r="C22" i="26"/>
  <c r="C12" i="26"/>
  <c r="D12" i="26"/>
  <c r="C18" i="26"/>
  <c r="C13" i="26"/>
  <c r="E12" i="26" l="1"/>
  <c r="C6" i="26"/>
  <c r="C35" i="26"/>
  <c r="C26" i="26" l="1"/>
  <c r="B53" i="25" l="1"/>
  <c r="E24" i="25"/>
  <c r="E22" i="25"/>
  <c r="B54" i="25" l="1"/>
  <c r="E15" i="26"/>
  <c r="C14" i="26"/>
  <c r="C15" i="26" s="1"/>
  <c r="C19" i="26"/>
  <c r="C17" i="26"/>
  <c r="C29" i="26" s="1"/>
  <c r="C30" i="26" l="1"/>
  <c r="D29" i="26" l="1"/>
  <c r="B55" i="25"/>
</calcChain>
</file>

<file path=xl/sharedStrings.xml><?xml version="1.0" encoding="utf-8"?>
<sst xmlns="http://schemas.openxmlformats.org/spreadsheetml/2006/main" count="185" uniqueCount="102">
  <si>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</si>
  <si>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</si>
  <si>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</si>
  <si>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</si>
  <si>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</si>
  <si>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</si>
  <si>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</si>
  <si>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</si>
  <si>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</si>
  <si>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</si>
  <si>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</si>
  <si>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</si>
  <si>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</si>
  <si>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</si>
  <si>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</si>
  <si>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</si>
  <si>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</si>
  <si>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</si>
  <si>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</si>
  <si>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</si>
  <si>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</si>
  <si>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</si>
  <si>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t>Услуги по дератизации и дезинфекции</t>
  </si>
  <si>
    <t>По заявке собственников или 4 раза в год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</si>
  <si>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</si>
  <si>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</si>
  <si>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</si>
  <si>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</si>
  <si>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</si>
  <si>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</si>
  <si>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</si>
  <si>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Итого остаток на конец квартала </t>
  </si>
  <si>
    <t>Работы по содержанию и тек. ремонту</t>
  </si>
  <si>
    <t>Остаток на начало квартала</t>
  </si>
  <si>
    <t>Услуги по содержанию многоквартирного дома ( без стоимости услуги проверки вентканалов, услуги дератизации и дезинсекции )</t>
  </si>
  <si>
    <t>определена приложением № 9 к договору</t>
  </si>
  <si>
    <t xml:space="preserve">Расходы по управлению МКД </t>
  </si>
  <si>
    <t>г. Россошь, ул. Маршака,37л</t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</si>
  <si>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№37л </t>
    </r>
    <r>
      <rPr>
        <sz val="11"/>
        <color theme="1"/>
        <rFont val="Times New Roman"/>
        <family val="1"/>
        <charset val="204"/>
      </rPr>
      <t>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Маршака</t>
    </r>
  </si>
  <si>
    <t>1 квартал</t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</si>
  <si>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Мартыненко К.В.</t>
    </r>
  </si>
  <si>
    <t>Оплачено ИП Гаврилин К.Д.</t>
  </si>
  <si>
    <t>холодная вода на СОИ</t>
  </si>
  <si>
    <t>электроэнергия на СОИ</t>
  </si>
  <si>
    <t>водоотведение на СОИ</t>
  </si>
  <si>
    <t xml:space="preserve">Оплачено за размещение оборудования в МОП интернет Квант-телеком </t>
  </si>
  <si>
    <t>Sдома=3382,2+ 270,6 гаражи+121,8 нежил.подвал=3774,6м2</t>
  </si>
  <si>
    <t>в т.ч. Оплачено ( в т.ч. Гаражи и подвал)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</si>
  <si>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>№ 54 ,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№1 от 19.06.2020 г. __________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</si>
  <si>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 2 от 01.02.2019 г.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</si>
  <si>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</si>
  <si>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</si>
  <si>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Мартыненко Константина Владимировича</t>
    </r>
  </si>
  <si>
    <t>ч/ч</t>
  </si>
  <si>
    <t>ОТЧЕТ</t>
  </si>
  <si>
    <t>О ВЫПОЛНЕННЫХ РАБОТАХ И ДВИЖЕНИИ  СРЕДСТВ</t>
  </si>
  <si>
    <t>НА ЛИЦЕВОМ СЧЕТЕ  ЗА  период  с 01.01.2023 г. по 31.12.2023 г.</t>
  </si>
  <si>
    <t>Остаток на начало периода</t>
  </si>
  <si>
    <t xml:space="preserve">Доходы: </t>
  </si>
  <si>
    <t>в том числе:</t>
  </si>
  <si>
    <t>Оплачено в текущем периоде по квитанциям</t>
  </si>
  <si>
    <t>Итого доходов:</t>
  </si>
  <si>
    <t>Расходы:</t>
  </si>
  <si>
    <t xml:space="preserve">Услуги по содержанию многоквартирного дома </t>
  </si>
  <si>
    <t>Дератизация, дезинсекция</t>
  </si>
  <si>
    <t>Холодная вода на СОИ</t>
  </si>
  <si>
    <t>Электроэнергия на СОИ</t>
  </si>
  <si>
    <t>Водоотведение на СОИ</t>
  </si>
  <si>
    <t>работы по договору, всего</t>
  </si>
  <si>
    <t>Итого расходов</t>
  </si>
  <si>
    <t>Остаток средств на 01.01.2024</t>
  </si>
  <si>
    <t>Справочно:</t>
  </si>
  <si>
    <t>Задолженность населения по оплате на 01.01.2023 г.</t>
  </si>
  <si>
    <t>Задолженность населения по оплате на 01.01.2024 г.</t>
  </si>
  <si>
    <t>Прирост (+) / уменьшение (-) задолженности за год</t>
  </si>
  <si>
    <t xml:space="preserve">Получил: </t>
  </si>
  <si>
    <t>Отчет за 2023 год.</t>
  </si>
  <si>
    <t>Перечень предлагаемых работ на 2024 год.</t>
  </si>
  <si>
    <t>Предложение по структуре тарифа на 2024 год.</t>
  </si>
  <si>
    <t>_____________________________________________</t>
  </si>
  <si>
    <t>по ж.д. ул. Маршака, д. 37л</t>
  </si>
  <si>
    <t>Начислено всего 1130108,86</t>
  </si>
  <si>
    <t>* водоотведение на СОИ- 36155,82</t>
  </si>
  <si>
    <t>* холодная вода на СОИ - 23169,78</t>
  </si>
  <si>
    <t>* электроэнергия на СОИ- 54577,09</t>
  </si>
  <si>
    <t>Непредвиденные работы 7 ч/ч</t>
  </si>
  <si>
    <t>Корректировка отчета 3 квартал 2022 г. (стоимость материалов)</t>
  </si>
  <si>
    <t>за 1 квартал 2024 года</t>
  </si>
  <si>
    <t>31.03.2024 г.</t>
  </si>
  <si>
    <t>Ремонт двери в подъезде №6 и ремонт ворот (сварка)</t>
  </si>
  <si>
    <t>март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</si>
  <si>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</si>
  <si>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</si>
  <si>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 xml:space="preserve">           2. Всего за период с "01" 01 2024 г. по "31" 03 2024 г. выполнено работ (оказано услуг) на общую сумму двести сорок тысяч двести восемнадцать рублей 65 копеек.</t>
  </si>
  <si>
    <t>Предъявлено населению 262326,13</t>
  </si>
  <si>
    <t>за 2 квартал 2024 года</t>
  </si>
  <si>
    <t>2 квартал</t>
  </si>
  <si>
    <t>Окраска дверей входных групп (кв.28)</t>
  </si>
  <si>
    <t>Покраска МАФ (кв.33)</t>
  </si>
  <si>
    <t>апрель</t>
  </si>
  <si>
    <t xml:space="preserve">           2. Всего за период с "01" 04 2024 г. по "30" 06 2024 г. выполнено работ (оказано услуг) на общую сумму двести восемьдесят семь тысяч пятьсот девяносто пять рублей 56 копеек.</t>
  </si>
  <si>
    <t>Предъявлено населению 268174,76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</si>
</sst>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3" fillId="0" borderId="0"/>
    <xf numFmtId="0" fontId="14" fillId="0" borderId="0"/>
    <xf numFmtId="165" fontId="15" fillId="0" borderId="0"/>
  </cellStyleXfs>
  <cellXfs count="90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164" fontId="7" fillId="0" borderId="0" xfId="1" applyNumberFormat="1" applyFont="1"/>
    <xf numFmtId="164" fontId="4" fillId="0" borderId="0" xfId="1" applyNumberFormat="1" applyFont="1"/>
    <xf numFmtId="0" fontId="12" fillId="0" borderId="0" xfId="0" applyFont="1"/>
    <xf numFmtId="164" fontId="7" fillId="0" borderId="0" xfId="0" applyNumberFormat="1" applyFont="1"/>
    <xf numFmtId="0" fontId="3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4" fillId="0" borderId="0" xfId="0" applyFont="1" applyBorder="1" applyAlignment="1">
      <alignment wrapText="1"/>
    </xf>
    <xf numFmtId="2" fontId="4" fillId="0" borderId="1" xfId="1" applyNumberFormat="1" applyFont="1" applyBorder="1" applyAlignment="1">
      <alignment vertical="center" wrapText="1"/>
    </xf>
    <xf numFmtId="0" fontId="16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16" fillId="0" borderId="4" xfId="0" applyFont="1" applyBorder="1" applyAlignment="1">
      <alignment wrapText="1"/>
    </xf>
    <xf numFmtId="0" fontId="17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6" fontId="7" fillId="0" borderId="1" xfId="1" applyNumberFormat="1" applyFont="1" applyBorder="1" applyAlignment="1">
      <alignment horizontal="center"/>
    </xf>
    <xf numFmtId="4" fontId="17" fillId="0" borderId="0" xfId="0" applyNumberFormat="1" applyFont="1"/>
    <xf numFmtId="0" fontId="3" fillId="0" borderId="0" xfId="0" applyFont="1" applyAlignment="1">
      <alignment horizontal="left"/>
    </xf>
    <xf numFmtId="49" fontId="4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/>
    <xf numFmtId="43" fontId="4" fillId="2" borderId="1" xfId="1" applyFont="1" applyFill="1" applyBorder="1" applyAlignment="1">
      <alignment horizontal="center"/>
    </xf>
    <xf numFmtId="164" fontId="4" fillId="0" borderId="0" xfId="1" applyNumberFormat="1" applyFont="1" applyBorder="1"/>
    <xf numFmtId="0" fontId="3" fillId="0" borderId="0" xfId="0" applyFont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0" fontId="4" fillId="0" borderId="5" xfId="0" applyFont="1" applyBorder="1" applyAlignment="1">
      <alignment vertical="center" wrapText="1"/>
    </xf>
    <xf numFmtId="43" fontId="0" fillId="0" borderId="0" xfId="0" applyNumberFormat="1"/>
    <xf numFmtId="49" fontId="3" fillId="0" borderId="6" xfId="0" applyNumberFormat="1" applyFont="1" applyBorder="1" applyAlignment="1">
      <alignment vertical="center" wrapText="1"/>
    </xf>
    <xf numFmtId="43" fontId="4" fillId="0" borderId="1" xfId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43" fontId="4" fillId="2" borderId="1" xfId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/>
    </xf>
    <xf numFmtId="43" fontId="7" fillId="0" borderId="1" xfId="1" applyFont="1" applyBorder="1" applyAlignment="1">
      <alignment horizontal="center"/>
    </xf>
    <xf numFmtId="49" fontId="8" fillId="0" borderId="1" xfId="0" applyNumberFormat="1" applyFont="1" applyBorder="1" applyAlignment="1">
      <alignment horizontal="left"/>
    </xf>
    <xf numFmtId="164" fontId="7" fillId="0" borderId="1" xfId="1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  <xf numFmtId="0" fontId="4" fillId="0" borderId="1" xfId="0" applyFont="1" applyBorder="1"/>
    <xf numFmtId="164" fontId="4" fillId="0" borderId="1" xfId="1" applyNumberFormat="1" applyFont="1" applyBorder="1" applyAlignment="1">
      <alignment horizontal="center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2" borderId="6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64" fontId="4" fillId="2" borderId="6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6" fillId="0" borderId="3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left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5" fillId="0" borderId="0" xfId="0" applyNumberFormat="1" applyFont="1" applyAlignment="1">
      <alignment horizontal="right" wrapText="1"/>
    </xf>
  </cellXfs>
  <cellStyles count="5">
    <cellStyle name="Excel Built-in Normal" xfId="4"/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view="pageBreakPreview" topLeftCell="A28" zoomScaleSheetLayoutView="100" workbookViewId="0">
      <selection activeCell="B54" sqref="B54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2" style="2" bestFit="1" customWidth="1"/>
    <col min="7" max="16384" width="9.140625" style="2"/>
  </cols>
  <sheetData>
    <row r="1" spans="1:5" ht="15.75" x14ac:dyDescent="0.25">
      <c r="A1" s="80" t="s">
        <v>11</v>
      </c>
      <c r="B1" s="80"/>
      <c r="C1" s="80"/>
      <c r="D1" s="80"/>
      <c r="E1" s="80"/>
    </row>
    <row r="2" spans="1:5" ht="36.75" customHeight="1" x14ac:dyDescent="0.25">
      <c r="A2" s="81" t="s">
        <v>12</v>
      </c>
      <c r="B2" s="82"/>
      <c r="C2" s="82"/>
      <c r="D2" s="82"/>
      <c r="E2" s="82"/>
    </row>
    <row r="3" spans="1:5" x14ac:dyDescent="0.25">
      <c r="A3" s="83" t="s">
        <v>87</v>
      </c>
      <c r="B3" s="83"/>
      <c r="C3" s="83"/>
      <c r="D3" s="83"/>
      <c r="E3" s="83"/>
    </row>
    <row r="4" spans="1:5" s="1" customFormat="1" ht="15.75" x14ac:dyDescent="0.25">
      <c r="A4" s="20" t="s">
        <v>13</v>
      </c>
      <c r="B4" s="4"/>
      <c r="C4" s="4"/>
      <c r="D4" s="27"/>
      <c r="E4" s="60" t="s">
        <v>88</v>
      </c>
    </row>
    <row r="5" spans="1:5" x14ac:dyDescent="0.25">
      <c r="A5" s="26"/>
      <c r="B5" s="4"/>
      <c r="C5" s="4"/>
      <c r="D5" s="4"/>
      <c r="E5" s="4"/>
    </row>
    <row r="6" spans="1:5" ht="15" customHeight="1" x14ac:dyDescent="0.25">
      <c r="A6" s="72" t="s">
        <v>0</v>
      </c>
      <c r="B6" s="72"/>
      <c r="C6" s="72"/>
      <c r="D6" s="72"/>
      <c r="E6" s="72"/>
    </row>
    <row r="7" spans="1:5" ht="17.25" customHeight="1" x14ac:dyDescent="0.25">
      <c r="A7" s="84" t="s">
        <v>37</v>
      </c>
      <c r="B7" s="84"/>
      <c r="C7" s="84"/>
      <c r="D7" s="84"/>
      <c r="E7" s="84"/>
    </row>
    <row r="8" spans="1:5" ht="17.25" customHeight="1" x14ac:dyDescent="0.25">
      <c r="A8" s="76" t="s">
        <v>1</v>
      </c>
      <c r="B8" s="76"/>
      <c r="C8" s="76"/>
      <c r="D8" s="76"/>
      <c r="E8" s="76"/>
    </row>
    <row r="9" spans="1:5" ht="14.25" customHeight="1" x14ac:dyDescent="0.25">
      <c r="A9" s="72" t="s">
        <v>52</v>
      </c>
      <c r="B9" s="72"/>
      <c r="C9" s="72"/>
      <c r="D9" s="72"/>
      <c r="E9" s="72"/>
    </row>
    <row r="10" spans="1:5" ht="22.5" customHeight="1" x14ac:dyDescent="0.25">
      <c r="A10" s="77" t="s">
        <v>14</v>
      </c>
      <c r="B10" s="78"/>
      <c r="C10" s="78"/>
      <c r="D10" s="78"/>
      <c r="E10" s="78"/>
    </row>
    <row r="11" spans="1:5" ht="34.5" customHeight="1" x14ac:dyDescent="0.25">
      <c r="A11" s="72" t="s">
        <v>48</v>
      </c>
      <c r="B11" s="72"/>
      <c r="C11" s="72"/>
      <c r="D11" s="72"/>
      <c r="E11" s="72"/>
    </row>
    <row r="12" spans="1:5" ht="18" customHeight="1" x14ac:dyDescent="0.25">
      <c r="A12" s="76" t="s">
        <v>15</v>
      </c>
      <c r="B12" s="79"/>
      <c r="C12" s="79"/>
      <c r="D12" s="79"/>
      <c r="E12" s="79"/>
    </row>
    <row r="13" spans="1:5" ht="15" customHeight="1" x14ac:dyDescent="0.25">
      <c r="A13" s="72" t="s">
        <v>24</v>
      </c>
      <c r="B13" s="72"/>
      <c r="C13" s="72"/>
      <c r="D13" s="72"/>
      <c r="E13" s="72"/>
    </row>
    <row r="14" spans="1:5" ht="15" customHeight="1" x14ac:dyDescent="0.25">
      <c r="A14" s="76" t="s">
        <v>2</v>
      </c>
      <c r="B14" s="79"/>
      <c r="C14" s="79"/>
      <c r="D14" s="79"/>
      <c r="E14" s="79"/>
    </row>
    <row r="15" spans="1:5" ht="18.75" customHeight="1" x14ac:dyDescent="0.25">
      <c r="A15" s="72" t="s">
        <v>50</v>
      </c>
      <c r="B15" s="72"/>
      <c r="C15" s="72"/>
      <c r="D15" s="72"/>
      <c r="E15" s="72"/>
    </row>
    <row r="16" spans="1:5" ht="20.25" customHeight="1" x14ac:dyDescent="0.25">
      <c r="A16" s="76" t="s">
        <v>16</v>
      </c>
      <c r="B16" s="79"/>
      <c r="C16" s="79"/>
      <c r="D16" s="79"/>
      <c r="E16" s="79"/>
    </row>
    <row r="17" spans="1:7" ht="36.75" customHeight="1" x14ac:dyDescent="0.25">
      <c r="A17" s="72" t="s">
        <v>17</v>
      </c>
      <c r="B17" s="72"/>
      <c r="C17" s="72"/>
      <c r="D17" s="72"/>
      <c r="E17" s="72"/>
    </row>
    <row r="18" spans="1:7" ht="69" customHeight="1" x14ac:dyDescent="0.25">
      <c r="A18" s="72" t="s">
        <v>49</v>
      </c>
      <c r="B18" s="72"/>
      <c r="C18" s="72"/>
      <c r="D18" s="72"/>
      <c r="E18" s="72"/>
    </row>
    <row r="19" spans="1:7" ht="35.25" customHeight="1" x14ac:dyDescent="0.25">
      <c r="A19" s="70" t="s">
        <v>38</v>
      </c>
      <c r="B19" s="70"/>
      <c r="C19" s="70"/>
      <c r="D19" s="70"/>
      <c r="E19" s="70"/>
    </row>
    <row r="20" spans="1:7" ht="19.5" customHeight="1" x14ac:dyDescent="0.25">
      <c r="A20" s="70"/>
      <c r="B20" s="70"/>
      <c r="C20" s="70"/>
      <c r="D20" s="70"/>
      <c r="E20" s="70"/>
      <c r="F20" s="2">
        <v>3774.6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78.75" x14ac:dyDescent="0.25">
      <c r="A22" s="19" t="s">
        <v>34</v>
      </c>
      <c r="B22" s="9" t="s">
        <v>35</v>
      </c>
      <c r="C22" s="3" t="s">
        <v>4</v>
      </c>
      <c r="D22" s="3">
        <v>11.88</v>
      </c>
      <c r="E22" s="8">
        <f>D22*F20*G20</f>
        <v>134526.74400000001</v>
      </c>
    </row>
    <row r="23" spans="1:7" ht="38.25" x14ac:dyDescent="0.25">
      <c r="A23" s="7" t="s">
        <v>22</v>
      </c>
      <c r="B23" s="9" t="s">
        <v>23</v>
      </c>
      <c r="C23" s="3" t="s">
        <v>4</v>
      </c>
      <c r="D23" s="3">
        <v>0</v>
      </c>
      <c r="E23" s="8">
        <v>0</v>
      </c>
    </row>
    <row r="24" spans="1:7" x14ac:dyDescent="0.25">
      <c r="A24" s="7" t="s">
        <v>36</v>
      </c>
      <c r="B24" s="9" t="s">
        <v>25</v>
      </c>
      <c r="C24" s="3" t="s">
        <v>4</v>
      </c>
      <c r="D24" s="3">
        <v>6.06</v>
      </c>
      <c r="E24" s="8">
        <f>D24*F20*G20</f>
        <v>68622.227999999988</v>
      </c>
    </row>
    <row r="25" spans="1:7" x14ac:dyDescent="0.25">
      <c r="A25" s="7" t="s">
        <v>44</v>
      </c>
      <c r="B25" s="9" t="s">
        <v>39</v>
      </c>
      <c r="C25" s="3" t="s">
        <v>28</v>
      </c>
      <c r="D25" s="3"/>
      <c r="E25" s="8">
        <v>12903.26</v>
      </c>
    </row>
    <row r="26" spans="1:7" x14ac:dyDescent="0.25">
      <c r="A26" s="7" t="s">
        <v>43</v>
      </c>
      <c r="B26" s="9" t="s">
        <v>39</v>
      </c>
      <c r="C26" s="3" t="s">
        <v>28</v>
      </c>
      <c r="D26" s="3"/>
      <c r="E26" s="8">
        <v>11125.9</v>
      </c>
    </row>
    <row r="27" spans="1:7" x14ac:dyDescent="0.25">
      <c r="A27" s="7" t="s">
        <v>42</v>
      </c>
      <c r="B27" s="9" t="s">
        <v>39</v>
      </c>
      <c r="C27" s="3" t="s">
        <v>28</v>
      </c>
      <c r="D27" s="3"/>
      <c r="E27" s="8">
        <v>8241.9599999999991</v>
      </c>
    </row>
    <row r="28" spans="1:7" x14ac:dyDescent="0.25">
      <c r="A28" s="7" t="s">
        <v>27</v>
      </c>
      <c r="B28" s="9" t="s">
        <v>39</v>
      </c>
      <c r="C28" s="3" t="s">
        <v>28</v>
      </c>
      <c r="D28" s="3"/>
      <c r="E28" s="8">
        <v>0</v>
      </c>
    </row>
    <row r="29" spans="1:7" s="68" customFormat="1" ht="60" x14ac:dyDescent="0.25">
      <c r="A29" s="64" t="s">
        <v>91</v>
      </c>
      <c r="B29" s="65" t="s">
        <v>92</v>
      </c>
      <c r="C29" s="66" t="s">
        <v>28</v>
      </c>
      <c r="D29" s="66"/>
      <c r="E29" s="67">
        <v>2718</v>
      </c>
    </row>
    <row r="30" spans="1:7" ht="30" x14ac:dyDescent="0.25">
      <c r="A30" s="28" t="s">
        <v>89</v>
      </c>
      <c r="B30" s="9" t="s">
        <v>90</v>
      </c>
      <c r="C30" s="3" t="s">
        <v>53</v>
      </c>
      <c r="D30" s="3">
        <v>8</v>
      </c>
      <c r="E30" s="8">
        <f>D30*260.07</f>
        <v>2080.56</v>
      </c>
    </row>
    <row r="31" spans="1:7" x14ac:dyDescent="0.25">
      <c r="A31" s="23"/>
      <c r="B31" s="9"/>
      <c r="C31" s="3"/>
      <c r="D31" s="3"/>
      <c r="E31" s="22"/>
    </row>
    <row r="32" spans="1:7" s="14" customFormat="1" ht="14.25" x14ac:dyDescent="0.2">
      <c r="A32" s="10" t="s">
        <v>26</v>
      </c>
      <c r="B32" s="11"/>
      <c r="C32" s="12"/>
      <c r="D32" s="12"/>
      <c r="E32" s="13">
        <f>SUM(E22:E31)</f>
        <v>240218.652</v>
      </c>
    </row>
    <row r="34" spans="1:5" ht="34.5" customHeight="1" x14ac:dyDescent="0.25">
      <c r="A34" s="71" t="s">
        <v>93</v>
      </c>
      <c r="B34" s="71"/>
      <c r="C34" s="71"/>
      <c r="D34" s="71"/>
      <c r="E34" s="71"/>
    </row>
    <row r="35" spans="1:5" ht="32.25" customHeight="1" x14ac:dyDescent="0.25">
      <c r="A35" s="72" t="s">
        <v>21</v>
      </c>
      <c r="B35" s="72"/>
      <c r="C35" s="72"/>
      <c r="D35" s="72"/>
      <c r="E35" s="72"/>
    </row>
    <row r="36" spans="1:5" x14ac:dyDescent="0.25">
      <c r="A36" s="72" t="s">
        <v>20</v>
      </c>
      <c r="B36" s="72"/>
      <c r="C36" s="72"/>
      <c r="D36" s="72"/>
      <c r="E36" s="72"/>
    </row>
    <row r="37" spans="1:5" ht="33" customHeight="1" x14ac:dyDescent="0.25">
      <c r="A37" s="72" t="s">
        <v>29</v>
      </c>
      <c r="B37" s="72"/>
      <c r="C37" s="72"/>
      <c r="D37" s="72"/>
      <c r="E37" s="72"/>
    </row>
    <row r="38" spans="1:5" x14ac:dyDescent="0.25">
      <c r="A38" s="72" t="s">
        <v>18</v>
      </c>
      <c r="B38" s="72"/>
      <c r="C38" s="72"/>
      <c r="D38" s="72"/>
      <c r="E38" s="72"/>
    </row>
    <row r="39" spans="1:5" x14ac:dyDescent="0.25">
      <c r="A39" s="73" t="s">
        <v>5</v>
      </c>
      <c r="B39" s="73"/>
      <c r="C39" s="73"/>
      <c r="D39" s="73"/>
      <c r="E39" s="73"/>
    </row>
    <row r="40" spans="1:5" x14ac:dyDescent="0.25">
      <c r="A40" s="72" t="s">
        <v>18</v>
      </c>
      <c r="B40" s="72"/>
      <c r="C40" s="72"/>
      <c r="D40" s="72"/>
      <c r="E40" s="72"/>
    </row>
    <row r="41" spans="1:5" x14ac:dyDescent="0.25">
      <c r="A41" s="74" t="s">
        <v>51</v>
      </c>
      <c r="B41" s="74"/>
      <c r="C41" s="74"/>
      <c r="D41" s="74"/>
      <c r="E41" s="5"/>
    </row>
    <row r="42" spans="1:5" x14ac:dyDescent="0.25">
      <c r="B42" s="69" t="s">
        <v>19</v>
      </c>
      <c r="C42" s="69"/>
      <c r="D42" s="69"/>
      <c r="E42" s="6" t="s">
        <v>6</v>
      </c>
    </row>
    <row r="43" spans="1:5" x14ac:dyDescent="0.25">
      <c r="A43" s="25"/>
      <c r="B43" s="25"/>
      <c r="C43" s="25"/>
      <c r="D43" s="25"/>
      <c r="E43" s="25"/>
    </row>
    <row r="44" spans="1:5" x14ac:dyDescent="0.25">
      <c r="A44" s="75" t="s">
        <v>40</v>
      </c>
      <c r="B44" s="75"/>
      <c r="C44" s="75"/>
      <c r="D44" s="75"/>
      <c r="E44" s="5"/>
    </row>
    <row r="45" spans="1:5" x14ac:dyDescent="0.25">
      <c r="B45" s="69" t="s">
        <v>19</v>
      </c>
      <c r="C45" s="69"/>
      <c r="D45" s="69"/>
      <c r="E45" s="6" t="s">
        <v>6</v>
      </c>
    </row>
    <row r="47" spans="1:5" x14ac:dyDescent="0.25">
      <c r="A47" s="2" t="s">
        <v>46</v>
      </c>
    </row>
    <row r="48" spans="1:5" x14ac:dyDescent="0.25">
      <c r="A48" s="14" t="s">
        <v>30</v>
      </c>
    </row>
    <row r="49" spans="1:2" x14ac:dyDescent="0.25">
      <c r="A49" s="2" t="s">
        <v>33</v>
      </c>
      <c r="B49" s="15">
        <v>93634.98</v>
      </c>
    </row>
    <row r="50" spans="1:2" ht="30" x14ac:dyDescent="0.25">
      <c r="A50" s="24" t="s">
        <v>94</v>
      </c>
      <c r="B50" s="16"/>
    </row>
    <row r="51" spans="1:2" ht="30" x14ac:dyDescent="0.25">
      <c r="A51" s="24" t="s">
        <v>47</v>
      </c>
      <c r="B51" s="16">
        <v>256049</v>
      </c>
    </row>
    <row r="52" spans="1:2" x14ac:dyDescent="0.25">
      <c r="A52" s="2" t="s">
        <v>41</v>
      </c>
      <c r="B52" s="16">
        <v>1464.76</v>
      </c>
    </row>
    <row r="53" spans="1:2" ht="45" x14ac:dyDescent="0.25">
      <c r="A53" s="21" t="s">
        <v>45</v>
      </c>
      <c r="B53" s="16">
        <f>3*300</f>
        <v>900</v>
      </c>
    </row>
    <row r="54" spans="1:2" ht="30" x14ac:dyDescent="0.25">
      <c r="A54" s="24" t="s">
        <v>32</v>
      </c>
      <c r="B54" s="16">
        <f>E32</f>
        <v>240218.652</v>
      </c>
    </row>
    <row r="55" spans="1:2" x14ac:dyDescent="0.25">
      <c r="A55" s="17" t="s">
        <v>31</v>
      </c>
      <c r="B55" s="18">
        <f>B49+B51+B52+B53-B54</f>
        <v>111830.08799999999</v>
      </c>
    </row>
    <row r="57" spans="1:2" x14ac:dyDescent="0.25">
      <c r="B57" s="2">
        <v>93634.98</v>
      </c>
    </row>
  </sheetData>
  <mergeCells count="29">
    <mergeCell ref="A1:E1"/>
    <mergeCell ref="A2:E2"/>
    <mergeCell ref="A3:E3"/>
    <mergeCell ref="A6:E6"/>
    <mergeCell ref="A7:E7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5:D45"/>
    <mergeCell ref="A20:E20"/>
    <mergeCell ref="A34:E34"/>
    <mergeCell ref="A35:E35"/>
    <mergeCell ref="A36:E36"/>
    <mergeCell ref="A37:E37"/>
    <mergeCell ref="A38:E38"/>
    <mergeCell ref="A39:E39"/>
    <mergeCell ref="A40:E40"/>
    <mergeCell ref="A41:D41"/>
    <mergeCell ref="B42:D42"/>
    <mergeCell ref="A44:D44"/>
  </mergeCells>
  <printOptions horizontalCentered="1"/>
  <pageMargins left="0.19685039370078741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abSelected="1" view="pageBreakPreview" topLeftCell="A40" zoomScaleSheetLayoutView="100" workbookViewId="0">
      <selection activeCell="K51" sqref="K51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2" style="2" bestFit="1" customWidth="1"/>
    <col min="7" max="16384" width="9.140625" style="2"/>
  </cols>
  <sheetData>
    <row r="1" spans="1:5" ht="15.75" x14ac:dyDescent="0.25">
      <c r="A1" s="80" t="s">
        <v>11</v>
      </c>
      <c r="B1" s="80"/>
      <c r="C1" s="80"/>
      <c r="D1" s="80"/>
      <c r="E1" s="80"/>
    </row>
    <row r="2" spans="1:5" ht="36.75" customHeight="1" x14ac:dyDescent="0.25">
      <c r="A2" s="81" t="s">
        <v>12</v>
      </c>
      <c r="B2" s="82"/>
      <c r="C2" s="82"/>
      <c r="D2" s="82"/>
      <c r="E2" s="82"/>
    </row>
    <row r="3" spans="1:5" x14ac:dyDescent="0.25">
      <c r="A3" s="83" t="s">
        <v>95</v>
      </c>
      <c r="B3" s="83"/>
      <c r="C3" s="83"/>
      <c r="D3" s="83"/>
      <c r="E3" s="83"/>
    </row>
    <row r="4" spans="1:5" s="1" customFormat="1" ht="15.75" x14ac:dyDescent="0.25">
      <c r="A4" s="20" t="s">
        <v>13</v>
      </c>
      <c r="B4" s="4"/>
      <c r="C4" s="4"/>
      <c r="D4" s="27"/>
      <c r="E4" s="89">
        <v>45473</v>
      </c>
    </row>
    <row r="5" spans="1:5" x14ac:dyDescent="0.25">
      <c r="A5" s="63"/>
      <c r="B5" s="4"/>
      <c r="C5" s="4"/>
      <c r="D5" s="4"/>
      <c r="E5" s="4"/>
    </row>
    <row r="6" spans="1:5" ht="15" customHeight="1" x14ac:dyDescent="0.25">
      <c r="A6" s="72" t="s">
        <v>0</v>
      </c>
      <c r="B6" s="72"/>
      <c r="C6" s="72"/>
      <c r="D6" s="72"/>
      <c r="E6" s="72"/>
    </row>
    <row r="7" spans="1:5" ht="17.25" customHeight="1" x14ac:dyDescent="0.25">
      <c r="A7" s="84" t="s">
        <v>37</v>
      </c>
      <c r="B7" s="84"/>
      <c r="C7" s="84"/>
      <c r="D7" s="84"/>
      <c r="E7" s="84"/>
    </row>
    <row r="8" spans="1:5" ht="17.25" customHeight="1" x14ac:dyDescent="0.25">
      <c r="A8" s="76" t="s">
        <v>1</v>
      </c>
      <c r="B8" s="76"/>
      <c r="C8" s="76"/>
      <c r="D8" s="76"/>
      <c r="E8" s="76"/>
    </row>
    <row r="9" spans="1:5" ht="14.25" customHeight="1" x14ac:dyDescent="0.25">
      <c r="A9" s="72" t="s">
        <v>52</v>
      </c>
      <c r="B9" s="72"/>
      <c r="C9" s="72"/>
      <c r="D9" s="72"/>
      <c r="E9" s="72"/>
    </row>
    <row r="10" spans="1:5" ht="22.5" customHeight="1" x14ac:dyDescent="0.25">
      <c r="A10" s="77" t="s">
        <v>14</v>
      </c>
      <c r="B10" s="78"/>
      <c r="C10" s="78"/>
      <c r="D10" s="78"/>
      <c r="E10" s="78"/>
    </row>
    <row r="11" spans="1:5" ht="34.5" customHeight="1" x14ac:dyDescent="0.25">
      <c r="A11" s="72" t="s">
        <v>48</v>
      </c>
      <c r="B11" s="72"/>
      <c r="C11" s="72"/>
      <c r="D11" s="72"/>
      <c r="E11" s="72"/>
    </row>
    <row r="12" spans="1:5" ht="18" customHeight="1" x14ac:dyDescent="0.25">
      <c r="A12" s="76" t="s">
        <v>15</v>
      </c>
      <c r="B12" s="79"/>
      <c r="C12" s="79"/>
      <c r="D12" s="79"/>
      <c r="E12" s="79"/>
    </row>
    <row r="13" spans="1:5" ht="15" customHeight="1" x14ac:dyDescent="0.25">
      <c r="A13" s="72" t="s">
        <v>24</v>
      </c>
      <c r="B13" s="72"/>
      <c r="C13" s="72"/>
      <c r="D13" s="72"/>
      <c r="E13" s="72"/>
    </row>
    <row r="14" spans="1:5" ht="15" customHeight="1" x14ac:dyDescent="0.25">
      <c r="A14" s="76" t="s">
        <v>2</v>
      </c>
      <c r="B14" s="79"/>
      <c r="C14" s="79"/>
      <c r="D14" s="79"/>
      <c r="E14" s="79"/>
    </row>
    <row r="15" spans="1:5" ht="18.75" customHeight="1" x14ac:dyDescent="0.25">
      <c r="A15" s="72" t="s">
        <v>50</v>
      </c>
      <c r="B15" s="72"/>
      <c r="C15" s="72"/>
      <c r="D15" s="72"/>
      <c r="E15" s="72"/>
    </row>
    <row r="16" spans="1:5" ht="20.25" customHeight="1" x14ac:dyDescent="0.25">
      <c r="A16" s="76" t="s">
        <v>16</v>
      </c>
      <c r="B16" s="79"/>
      <c r="C16" s="79"/>
      <c r="D16" s="79"/>
      <c r="E16" s="79"/>
    </row>
    <row r="17" spans="1:7" ht="36.75" customHeight="1" x14ac:dyDescent="0.25">
      <c r="A17" s="72" t="s">
        <v>17</v>
      </c>
      <c r="B17" s="72"/>
      <c r="C17" s="72"/>
      <c r="D17" s="72"/>
      <c r="E17" s="72"/>
    </row>
    <row r="18" spans="1:7" ht="69" customHeight="1" x14ac:dyDescent="0.25">
      <c r="A18" s="72" t="s">
        <v>49</v>
      </c>
      <c r="B18" s="72"/>
      <c r="C18" s="72"/>
      <c r="D18" s="72"/>
      <c r="E18" s="72"/>
    </row>
    <row r="19" spans="1:7" ht="35.25" customHeight="1" x14ac:dyDescent="0.25">
      <c r="A19" s="70" t="s">
        <v>38</v>
      </c>
      <c r="B19" s="70"/>
      <c r="C19" s="70"/>
      <c r="D19" s="70"/>
      <c r="E19" s="70"/>
    </row>
    <row r="20" spans="1:7" ht="19.5" customHeight="1" x14ac:dyDescent="0.25">
      <c r="A20" s="70"/>
      <c r="B20" s="70"/>
      <c r="C20" s="70"/>
      <c r="D20" s="70"/>
      <c r="E20" s="70"/>
      <c r="F20" s="2">
        <v>3774.6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78.75" x14ac:dyDescent="0.25">
      <c r="A22" s="19" t="s">
        <v>34</v>
      </c>
      <c r="B22" s="9" t="s">
        <v>35</v>
      </c>
      <c r="C22" s="3" t="s">
        <v>4</v>
      </c>
      <c r="D22" s="3">
        <v>11.88</v>
      </c>
      <c r="E22" s="8">
        <f>D22*F20*G20</f>
        <v>134526.74400000001</v>
      </c>
    </row>
    <row r="23" spans="1:7" ht="38.25" x14ac:dyDescent="0.25">
      <c r="A23" s="7" t="s">
        <v>22</v>
      </c>
      <c r="B23" s="9" t="s">
        <v>23</v>
      </c>
      <c r="C23" s="3" t="s">
        <v>4</v>
      </c>
      <c r="D23" s="3">
        <v>0</v>
      </c>
      <c r="E23" s="8">
        <v>0</v>
      </c>
    </row>
    <row r="24" spans="1:7" x14ac:dyDescent="0.25">
      <c r="A24" s="7" t="s">
        <v>36</v>
      </c>
      <c r="B24" s="9" t="s">
        <v>25</v>
      </c>
      <c r="C24" s="3" t="s">
        <v>4</v>
      </c>
      <c r="D24" s="3">
        <v>6.06</v>
      </c>
      <c r="E24" s="8">
        <f>D24*F20*G20</f>
        <v>68622.227999999988</v>
      </c>
    </row>
    <row r="25" spans="1:7" x14ac:dyDescent="0.25">
      <c r="A25" s="7" t="s">
        <v>44</v>
      </c>
      <c r="B25" s="9" t="s">
        <v>96</v>
      </c>
      <c r="C25" s="3" t="s">
        <v>28</v>
      </c>
      <c r="D25" s="3"/>
      <c r="E25" s="8">
        <v>15541.98</v>
      </c>
    </row>
    <row r="26" spans="1:7" x14ac:dyDescent="0.25">
      <c r="A26" s="7" t="s">
        <v>43</v>
      </c>
      <c r="B26" s="9" t="s">
        <v>96</v>
      </c>
      <c r="C26" s="3" t="s">
        <v>28</v>
      </c>
      <c r="D26" s="3"/>
      <c r="E26" s="8">
        <v>13133.8</v>
      </c>
    </row>
    <row r="27" spans="1:7" x14ac:dyDescent="0.25">
      <c r="A27" s="7" t="s">
        <v>42</v>
      </c>
      <c r="B27" s="9" t="s">
        <v>96</v>
      </c>
      <c r="C27" s="3" t="s">
        <v>28</v>
      </c>
      <c r="D27" s="3"/>
      <c r="E27" s="8">
        <v>9927.4500000000007</v>
      </c>
    </row>
    <row r="28" spans="1:7" x14ac:dyDescent="0.25">
      <c r="A28" s="7" t="s">
        <v>27</v>
      </c>
      <c r="B28" s="9" t="s">
        <v>96</v>
      </c>
      <c r="C28" s="3" t="s">
        <v>28</v>
      </c>
      <c r="D28" s="3"/>
      <c r="E28" s="8">
        <v>2718</v>
      </c>
    </row>
    <row r="29" spans="1:7" s="68" customFormat="1" ht="30" x14ac:dyDescent="0.25">
      <c r="A29" s="64" t="s">
        <v>97</v>
      </c>
      <c r="B29" s="65" t="s">
        <v>99</v>
      </c>
      <c r="C29" s="66" t="s">
        <v>28</v>
      </c>
      <c r="D29" s="66"/>
      <c r="E29" s="67">
        <v>33762.839999999997</v>
      </c>
    </row>
    <row r="30" spans="1:7" x14ac:dyDescent="0.25">
      <c r="A30" s="28" t="s">
        <v>98</v>
      </c>
      <c r="B30" s="9" t="s">
        <v>99</v>
      </c>
      <c r="C30" s="3" t="s">
        <v>53</v>
      </c>
      <c r="D30" s="3">
        <v>36</v>
      </c>
      <c r="E30" s="8">
        <f>D30*260.07</f>
        <v>9362.52</v>
      </c>
    </row>
    <row r="31" spans="1:7" x14ac:dyDescent="0.25">
      <c r="A31" s="23"/>
      <c r="B31" s="9"/>
      <c r="C31" s="3"/>
      <c r="D31" s="3"/>
      <c r="E31" s="22"/>
    </row>
    <row r="32" spans="1:7" s="14" customFormat="1" ht="14.25" x14ac:dyDescent="0.2">
      <c r="A32" s="10" t="s">
        <v>26</v>
      </c>
      <c r="B32" s="11"/>
      <c r="C32" s="12"/>
      <c r="D32" s="12"/>
      <c r="E32" s="13">
        <f>SUM(E22:E31)</f>
        <v>287595.56200000003</v>
      </c>
    </row>
    <row r="34" spans="1:5" ht="34.5" customHeight="1" x14ac:dyDescent="0.25">
      <c r="A34" s="71" t="s">
        <v>100</v>
      </c>
      <c r="B34" s="71"/>
      <c r="C34" s="71"/>
      <c r="D34" s="71"/>
      <c r="E34" s="71"/>
    </row>
    <row r="35" spans="1:5" ht="32.25" customHeight="1" x14ac:dyDescent="0.25">
      <c r="A35" s="72" t="s">
        <v>21</v>
      </c>
      <c r="B35" s="72"/>
      <c r="C35" s="72"/>
      <c r="D35" s="72"/>
      <c r="E35" s="72"/>
    </row>
    <row r="36" spans="1:5" x14ac:dyDescent="0.25">
      <c r="A36" s="72" t="s">
        <v>20</v>
      </c>
      <c r="B36" s="72"/>
      <c r="C36" s="72"/>
      <c r="D36" s="72"/>
      <c r="E36" s="72"/>
    </row>
    <row r="37" spans="1:5" ht="33" customHeight="1" x14ac:dyDescent="0.25">
      <c r="A37" s="72" t="s">
        <v>29</v>
      </c>
      <c r="B37" s="72"/>
      <c r="C37" s="72"/>
      <c r="D37" s="72"/>
      <c r="E37" s="72"/>
    </row>
    <row r="38" spans="1:5" x14ac:dyDescent="0.25">
      <c r="A38" s="72" t="s">
        <v>18</v>
      </c>
      <c r="B38" s="72"/>
      <c r="C38" s="72"/>
      <c r="D38" s="72"/>
      <c r="E38" s="72"/>
    </row>
    <row r="39" spans="1:5" x14ac:dyDescent="0.25">
      <c r="A39" s="73" t="s">
        <v>5</v>
      </c>
      <c r="B39" s="73"/>
      <c r="C39" s="73"/>
      <c r="D39" s="73"/>
      <c r="E39" s="73"/>
    </row>
    <row r="40" spans="1:5" x14ac:dyDescent="0.25">
      <c r="A40" s="72" t="s">
        <v>18</v>
      </c>
      <c r="B40" s="72"/>
      <c r="C40" s="72"/>
      <c r="D40" s="72"/>
      <c r="E40" s="72"/>
    </row>
    <row r="41" spans="1:5" x14ac:dyDescent="0.25">
      <c r="A41" s="74" t="s">
        <v>51</v>
      </c>
      <c r="B41" s="74"/>
      <c r="C41" s="74"/>
      <c r="D41" s="74"/>
      <c r="E41" s="5"/>
    </row>
    <row r="42" spans="1:5" x14ac:dyDescent="0.25">
      <c r="B42" s="69" t="s">
        <v>19</v>
      </c>
      <c r="C42" s="69"/>
      <c r="D42" s="69"/>
      <c r="E42" s="6" t="s">
        <v>6</v>
      </c>
    </row>
    <row r="43" spans="1:5" x14ac:dyDescent="0.25">
      <c r="A43" s="62"/>
      <c r="B43" s="62"/>
      <c r="C43" s="62"/>
      <c r="D43" s="62"/>
      <c r="E43" s="62"/>
    </row>
    <row r="44" spans="1:5" x14ac:dyDescent="0.25">
      <c r="A44" s="75" t="s">
        <v>40</v>
      </c>
      <c r="B44" s="75"/>
      <c r="C44" s="75"/>
      <c r="D44" s="75"/>
      <c r="E44" s="5"/>
    </row>
    <row r="45" spans="1:5" x14ac:dyDescent="0.25">
      <c r="B45" s="69" t="s">
        <v>19</v>
      </c>
      <c r="C45" s="69"/>
      <c r="D45" s="69"/>
      <c r="E45" s="6" t="s">
        <v>6</v>
      </c>
    </row>
    <row r="47" spans="1:5" x14ac:dyDescent="0.25">
      <c r="A47" s="2" t="s">
        <v>46</v>
      </c>
    </row>
    <row r="48" spans="1:5" x14ac:dyDescent="0.25">
      <c r="A48" s="14" t="s">
        <v>30</v>
      </c>
    </row>
    <row r="49" spans="1:2" x14ac:dyDescent="0.25">
      <c r="A49" s="2" t="s">
        <v>33</v>
      </c>
      <c r="B49" s="15">
        <f>'1кв'!B55</f>
        <v>111830.08799999999</v>
      </c>
    </row>
    <row r="50" spans="1:2" ht="30" x14ac:dyDescent="0.25">
      <c r="A50" s="61" t="s">
        <v>101</v>
      </c>
      <c r="B50" s="16"/>
    </row>
    <row r="51" spans="1:2" ht="30" x14ac:dyDescent="0.25">
      <c r="A51" s="61" t="s">
        <v>47</v>
      </c>
      <c r="B51" s="16">
        <v>275654.58</v>
      </c>
    </row>
    <row r="52" spans="1:2" x14ac:dyDescent="0.25">
      <c r="A52" s="2" t="s">
        <v>41</v>
      </c>
      <c r="B52" s="16">
        <v>6105.89</v>
      </c>
    </row>
    <row r="53" spans="1:2" ht="45" x14ac:dyDescent="0.25">
      <c r="A53" s="21" t="s">
        <v>45</v>
      </c>
      <c r="B53" s="16">
        <f>3*300</f>
        <v>900</v>
      </c>
    </row>
    <row r="54" spans="1:2" ht="30" x14ac:dyDescent="0.25">
      <c r="A54" s="61" t="s">
        <v>32</v>
      </c>
      <c r="B54" s="16">
        <f>E32</f>
        <v>287595.56200000003</v>
      </c>
    </row>
    <row r="55" spans="1:2" x14ac:dyDescent="0.25">
      <c r="A55" s="17" t="s">
        <v>31</v>
      </c>
      <c r="B55" s="18">
        <f>B49+B51+B52+B53-B54</f>
        <v>106894.99599999998</v>
      </c>
    </row>
    <row r="57" spans="1:2" x14ac:dyDescent="0.25">
      <c r="B57" s="2">
        <v>93634.98</v>
      </c>
    </row>
  </sheetData>
  <mergeCells count="29">
    <mergeCell ref="A40:E40"/>
    <mergeCell ref="A41:D41"/>
    <mergeCell ref="B42:D42"/>
    <mergeCell ref="A44:D44"/>
    <mergeCell ref="B45:D45"/>
    <mergeCell ref="A34:E34"/>
    <mergeCell ref="A35:E35"/>
    <mergeCell ref="A36:E36"/>
    <mergeCell ref="A37:E37"/>
    <mergeCell ref="A38:E38"/>
    <mergeCell ref="A39:E39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19685039370078741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view="pageBreakPreview" topLeftCell="A10" zoomScaleSheetLayoutView="100" workbookViewId="0">
      <selection activeCell="B23" sqref="B23:B24"/>
    </sheetView>
  </sheetViews>
  <sheetFormatPr defaultRowHeight="15" x14ac:dyDescent="0.25"/>
  <cols>
    <col min="1" max="1" width="10.5703125" customWidth="1"/>
    <col min="2" max="2" width="54.28515625" customWidth="1"/>
    <col min="3" max="3" width="16.140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6" ht="15.75" x14ac:dyDescent="0.25">
      <c r="A1" s="86" t="s">
        <v>54</v>
      </c>
      <c r="B1" s="86"/>
      <c r="C1" s="86"/>
      <c r="D1" s="29"/>
    </row>
    <row r="2" spans="1:6" ht="15.75" x14ac:dyDescent="0.25">
      <c r="A2" s="87" t="s">
        <v>55</v>
      </c>
      <c r="B2" s="87"/>
      <c r="C2" s="87"/>
      <c r="D2" s="30"/>
    </row>
    <row r="3" spans="1:6" ht="15.75" x14ac:dyDescent="0.25">
      <c r="A3" s="87" t="s">
        <v>56</v>
      </c>
      <c r="B3" s="87"/>
      <c r="C3" s="87"/>
      <c r="D3" s="30"/>
    </row>
    <row r="4" spans="1:6" ht="15.75" x14ac:dyDescent="0.25">
      <c r="A4" s="86" t="s">
        <v>80</v>
      </c>
      <c r="B4" s="86"/>
      <c r="C4" s="86"/>
      <c r="D4" s="29"/>
    </row>
    <row r="5" spans="1:6" ht="15.75" x14ac:dyDescent="0.25">
      <c r="A5" s="88"/>
      <c r="B5" s="88"/>
      <c r="C5" s="88"/>
      <c r="D5" s="1"/>
    </row>
    <row r="6" spans="1:6" ht="15.75" x14ac:dyDescent="0.25">
      <c r="A6" s="30"/>
      <c r="B6" s="31" t="s">
        <v>57</v>
      </c>
      <c r="C6" s="32" t="e">
        <f>#REF!</f>
        <v>#REF!</v>
      </c>
      <c r="D6" s="33"/>
    </row>
    <row r="7" spans="1:6" ht="15.75" x14ac:dyDescent="0.25">
      <c r="A7" s="34" t="s">
        <v>58</v>
      </c>
      <c r="B7" s="31" t="s">
        <v>81</v>
      </c>
      <c r="C7" s="32"/>
      <c r="D7" s="33"/>
    </row>
    <row r="8" spans="1:6" ht="15.75" x14ac:dyDescent="0.25">
      <c r="A8" s="30"/>
      <c r="B8" s="35" t="s">
        <v>59</v>
      </c>
      <c r="C8" s="32"/>
      <c r="D8" s="33"/>
    </row>
    <row r="9" spans="1:6" ht="15.75" x14ac:dyDescent="0.25">
      <c r="A9" s="30"/>
      <c r="B9" s="7" t="s">
        <v>83</v>
      </c>
      <c r="C9" s="32"/>
      <c r="D9" s="33"/>
    </row>
    <row r="10" spans="1:6" ht="15.75" x14ac:dyDescent="0.25">
      <c r="A10" s="30"/>
      <c r="B10" s="7" t="s">
        <v>82</v>
      </c>
      <c r="C10" s="32"/>
      <c r="D10" s="33"/>
    </row>
    <row r="11" spans="1:6" ht="15.75" x14ac:dyDescent="0.25">
      <c r="A11" s="30"/>
      <c r="B11" s="7" t="s">
        <v>84</v>
      </c>
      <c r="C11" s="32"/>
      <c r="D11" s="33"/>
    </row>
    <row r="12" spans="1:6" ht="15.75" x14ac:dyDescent="0.25">
      <c r="B12" s="36" t="s">
        <v>60</v>
      </c>
      <c r="C12" s="37" t="e">
        <f>#REF!+#REF!+#REF!+'1кв'!B51+#REF!</f>
        <v>#REF!</v>
      </c>
      <c r="D12" s="38">
        <f>1078658.4-450.8</f>
        <v>1078207.5999999999</v>
      </c>
      <c r="E12" s="44" t="e">
        <f>C12-D12</f>
        <v>#REF!</v>
      </c>
    </row>
    <row r="13" spans="1:6" ht="15.75" x14ac:dyDescent="0.25">
      <c r="A13" s="30"/>
      <c r="B13" s="58" t="s">
        <v>41</v>
      </c>
      <c r="C13" s="37" t="e">
        <f>#REF!+#REF!+#REF!+'1кв'!B52</f>
        <v>#REF!</v>
      </c>
      <c r="D13" s="33"/>
    </row>
    <row r="14" spans="1:6" ht="30" x14ac:dyDescent="0.25">
      <c r="B14" s="7" t="s">
        <v>45</v>
      </c>
      <c r="C14" s="37" t="e">
        <f>#REF!+#REF!+#REF!+'1кв'!B53</f>
        <v>#REF!</v>
      </c>
      <c r="D14" s="38"/>
      <c r="F14" s="24"/>
    </row>
    <row r="15" spans="1:6" ht="15.75" x14ac:dyDescent="0.25">
      <c r="A15" s="39"/>
      <c r="B15" s="36" t="s">
        <v>61</v>
      </c>
      <c r="C15" s="40" t="e">
        <f>SUM(C12:C14)</f>
        <v>#REF!</v>
      </c>
      <c r="D15" s="33"/>
      <c r="E15" t="e">
        <f>#REF!+#REF!+#REF!+#REF!+#REF!+#REF!+#REF!+#REF!+#REF!+#REF!+'1кв'!B51+'1кв'!B52+'1кв'!B53</f>
        <v>#REF!</v>
      </c>
    </row>
    <row r="16" spans="1:6" ht="15.75" x14ac:dyDescent="0.25">
      <c r="A16" s="1"/>
      <c r="B16" s="85"/>
      <c r="C16" s="85"/>
      <c r="D16" s="41"/>
    </row>
    <row r="17" spans="1:5" ht="15.75" x14ac:dyDescent="0.25">
      <c r="A17" s="42" t="s">
        <v>62</v>
      </c>
      <c r="B17" s="19" t="s">
        <v>63</v>
      </c>
      <c r="C17" s="37" t="e">
        <f>#REF!+#REF!+#REF!+'1кв'!E22</f>
        <v>#REF!</v>
      </c>
      <c r="D17" s="41"/>
    </row>
    <row r="18" spans="1:5" ht="15.75" x14ac:dyDescent="0.25">
      <c r="A18" s="42"/>
      <c r="B18" s="43" t="s">
        <v>64</v>
      </c>
      <c r="C18" s="37" t="e">
        <f>#REF!+#REF!+#REF!+'1кв'!E23</f>
        <v>#REF!</v>
      </c>
      <c r="D18" s="41"/>
    </row>
    <row r="19" spans="1:5" ht="15.75" x14ac:dyDescent="0.25">
      <c r="A19" s="42"/>
      <c r="B19" s="43" t="s">
        <v>36</v>
      </c>
      <c r="C19" s="37" t="e">
        <f>#REF!+#REF!+#REF!+'1кв'!E24</f>
        <v>#REF!</v>
      </c>
      <c r="D19" s="41"/>
    </row>
    <row r="20" spans="1:5" ht="15.75" x14ac:dyDescent="0.25">
      <c r="A20" s="42"/>
      <c r="B20" s="7" t="s">
        <v>65</v>
      </c>
      <c r="C20" s="37" t="e">
        <f>#REF!+#REF!+#REF!+'1кв'!E27</f>
        <v>#REF!</v>
      </c>
      <c r="D20" s="41"/>
    </row>
    <row r="21" spans="1:5" ht="15.75" x14ac:dyDescent="0.25">
      <c r="A21" s="42"/>
      <c r="B21" s="7" t="s">
        <v>66</v>
      </c>
      <c r="C21" s="37" t="e">
        <f>#REF!+#REF!+#REF!+'1кв'!E26</f>
        <v>#REF!</v>
      </c>
      <c r="D21" s="41"/>
    </row>
    <row r="22" spans="1:5" ht="15.75" x14ac:dyDescent="0.25">
      <c r="A22" s="42"/>
      <c r="B22" s="7" t="s">
        <v>67</v>
      </c>
      <c r="C22" s="37" t="e">
        <f>#REF!+#REF!+#REF!+'1кв'!E25</f>
        <v>#REF!</v>
      </c>
      <c r="D22" s="41"/>
    </row>
    <row r="23" spans="1:5" ht="15.75" x14ac:dyDescent="0.25">
      <c r="A23" s="1"/>
      <c r="B23" s="7" t="s">
        <v>27</v>
      </c>
      <c r="C23" s="37" t="e">
        <f>#REF!+#REF!+#REF!+'1кв'!E28</f>
        <v>#REF!</v>
      </c>
      <c r="D23" s="41"/>
      <c r="E23" s="44"/>
    </row>
    <row r="24" spans="1:5" ht="15.75" x14ac:dyDescent="0.25">
      <c r="A24" s="42"/>
      <c r="B24" s="45" t="s">
        <v>85</v>
      </c>
      <c r="C24" s="46" t="e">
        <f>'1кв'!E30+'1кв'!#REF!</f>
        <v>#REF!</v>
      </c>
      <c r="D24" s="41"/>
    </row>
    <row r="25" spans="1:5" ht="30" x14ac:dyDescent="0.25">
      <c r="A25" s="42"/>
      <c r="B25" s="7" t="s">
        <v>86</v>
      </c>
      <c r="C25" s="59" t="e">
        <f>#REF!</f>
        <v>#REF!</v>
      </c>
      <c r="D25" s="41"/>
    </row>
    <row r="26" spans="1:5" ht="15.75" x14ac:dyDescent="0.25">
      <c r="A26" s="42"/>
      <c r="B26" s="47" t="s">
        <v>68</v>
      </c>
      <c r="C26" s="46">
        <f>SUM(C28:C28)</f>
        <v>0</v>
      </c>
      <c r="D26" s="41"/>
    </row>
    <row r="27" spans="1:5" ht="15.75" x14ac:dyDescent="0.25">
      <c r="A27" s="42"/>
      <c r="B27" s="35" t="s">
        <v>59</v>
      </c>
      <c r="C27" s="46"/>
      <c r="D27" s="41"/>
    </row>
    <row r="28" spans="1:5" ht="15.75" x14ac:dyDescent="0.25">
      <c r="A28" s="42"/>
      <c r="B28" s="23"/>
      <c r="C28" s="48"/>
      <c r="D28" s="41"/>
    </row>
    <row r="29" spans="1:5" ht="15.75" x14ac:dyDescent="0.25">
      <c r="A29" s="1"/>
      <c r="B29" s="49" t="s">
        <v>69</v>
      </c>
      <c r="C29" s="50" t="e">
        <f>SUM(C17:C26)</f>
        <v>#REF!</v>
      </c>
      <c r="D29" s="41" t="e">
        <f>#REF!+#REF!+#REF!+'1кв'!E32</f>
        <v>#REF!</v>
      </c>
      <c r="E29" s="44"/>
    </row>
    <row r="30" spans="1:5" ht="15.75" x14ac:dyDescent="0.25">
      <c r="A30" s="1"/>
      <c r="B30" s="51" t="s">
        <v>70</v>
      </c>
      <c r="C30" s="52" t="e">
        <f>C6+C15-C29</f>
        <v>#REF!</v>
      </c>
      <c r="D30" s="41"/>
    </row>
    <row r="31" spans="1:5" ht="15.75" x14ac:dyDescent="0.25">
      <c r="A31" s="1"/>
      <c r="B31" s="34"/>
      <c r="C31" s="34"/>
      <c r="D31" s="41"/>
    </row>
    <row r="32" spans="1:5" ht="15.75" x14ac:dyDescent="0.25">
      <c r="A32" s="1"/>
      <c r="B32" s="53" t="s">
        <v>71</v>
      </c>
      <c r="C32" s="53"/>
      <c r="D32" s="41"/>
    </row>
    <row r="33" spans="1:4" ht="15.75" x14ac:dyDescent="0.25">
      <c r="A33" s="1"/>
      <c r="B33" s="53" t="s">
        <v>72</v>
      </c>
      <c r="C33" s="54">
        <v>161613.54999999999</v>
      </c>
      <c r="D33" s="41"/>
    </row>
    <row r="34" spans="1:4" ht="15.75" x14ac:dyDescent="0.25">
      <c r="A34" s="1"/>
      <c r="B34" s="55" t="s">
        <v>73</v>
      </c>
      <c r="C34" s="56">
        <v>93514.81</v>
      </c>
      <c r="D34" s="41"/>
    </row>
    <row r="35" spans="1:4" ht="15.75" x14ac:dyDescent="0.25">
      <c r="A35" s="1"/>
      <c r="B35" s="53" t="s">
        <v>74</v>
      </c>
      <c r="C35" s="57">
        <f>C34-C33</f>
        <v>-68098.739999999991</v>
      </c>
      <c r="D35" s="41"/>
    </row>
    <row r="36" spans="1:4" ht="15.75" x14ac:dyDescent="0.25">
      <c r="A36" s="1"/>
      <c r="B36" s="34"/>
      <c r="C36" s="34"/>
      <c r="D36" s="41"/>
    </row>
    <row r="37" spans="1:4" ht="15.75" x14ac:dyDescent="0.25">
      <c r="A37" s="1" t="s">
        <v>75</v>
      </c>
      <c r="B37" s="34" t="s">
        <v>76</v>
      </c>
      <c r="C37" s="34"/>
      <c r="D37" s="41"/>
    </row>
    <row r="38" spans="1:4" ht="15.75" x14ac:dyDescent="0.25">
      <c r="A38" s="1"/>
      <c r="B38" s="34" t="s">
        <v>77</v>
      </c>
      <c r="C38" s="34"/>
      <c r="D38" s="41"/>
    </row>
    <row r="39" spans="1:4" ht="15.75" x14ac:dyDescent="0.25">
      <c r="A39" s="1"/>
      <c r="B39" s="34" t="s">
        <v>78</v>
      </c>
      <c r="C39" s="34"/>
      <c r="D39" s="41"/>
    </row>
    <row r="40" spans="1:4" ht="15.75" x14ac:dyDescent="0.25">
      <c r="A40" s="1"/>
      <c r="B40" s="34"/>
      <c r="C40" s="34"/>
      <c r="D40" s="41"/>
    </row>
    <row r="41" spans="1:4" ht="15.75" x14ac:dyDescent="0.25">
      <c r="A41" s="1"/>
      <c r="B41" s="34"/>
      <c r="C41" s="34"/>
      <c r="D41" s="41"/>
    </row>
    <row r="42" spans="1:4" ht="15.75" x14ac:dyDescent="0.25">
      <c r="A42" s="1"/>
      <c r="B42" s="34" t="s">
        <v>79</v>
      </c>
      <c r="C42" s="34"/>
      <c r="D42" s="41"/>
    </row>
    <row r="43" spans="1:4" ht="15.75" x14ac:dyDescent="0.25">
      <c r="A43" s="1"/>
      <c r="B43" s="34"/>
      <c r="C43" s="34"/>
      <c r="D43" s="41"/>
    </row>
    <row r="44" spans="1:4" ht="15.75" x14ac:dyDescent="0.25">
      <c r="A44" s="1"/>
      <c r="B44" s="34"/>
      <c r="C44" s="34"/>
      <c r="D44" s="41"/>
    </row>
  </sheetData>
  <mergeCells count="6">
    <mergeCell ref="B16:C16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1кв</vt:lpstr>
      <vt:lpstr>2кв</vt:lpstr>
      <vt:lpstr>отчет</vt:lpstr>
      <vt:lpstr>'1кв'!Область_печати</vt:lpstr>
      <vt:lpstr>'2кв'!Область_печати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2024-08-09T12:13:50Z</dcterms:modified>
</cp:coreProperties>
</file>